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Title" sheetId="1" r:id="rId1"/>
    <sheet name="Revenue by Source" sheetId="2" r:id="rId2"/>
    <sheet name="Rev by Source(Graph)" sheetId="3" r:id="rId3"/>
    <sheet name="Rev by Source (Table and Graph)" sheetId="4" r:id="rId4"/>
  </sheets>
  <definedNames>
    <definedName name="_xlnm.Print_Area" localSheetId="1">'Revenue by Source'!$A$1:$N$23</definedName>
  </definedNames>
  <calcPr fullCalcOnLoad="1"/>
</workbook>
</file>

<file path=xl/sharedStrings.xml><?xml version="1.0" encoding="utf-8"?>
<sst xmlns="http://schemas.openxmlformats.org/spreadsheetml/2006/main" count="142" uniqueCount="39">
  <si>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</si>
  <si>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</si>
  <si>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</si>
  <si>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</si>
  <si>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</si>
  <si>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</si>
  <si>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</si>
  <si>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</si>
  <si>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</si>
  <si>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</si>
  <si>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</si>
  <si>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</si>
  <si>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Full Year</t>
  </si>
  <si>
    <t>2008</t>
  </si>
  <si>
    <t>Property rates</t>
  </si>
  <si>
    <t>Service charges - electricity</t>
  </si>
  <si>
    <t>Service charges - water</t>
  </si>
  <si>
    <t>Service charges - sanitation</t>
  </si>
  <si>
    <t>Service charges - refuse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</si>
  <si>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</si>
  <si>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</si>
  <si>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</si>
  <si>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</si>
  <si>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</si>
  <si>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</si>
  <si>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Licenses and permits</t>
  </si>
  <si>
    <t>Income for agency services</t>
  </si>
  <si>
    <t>Public contributions &amp; donated or contributed PPE</t>
  </si>
  <si>
    <t>Other Revenue</t>
  </si>
  <si>
    <t>BELA BELA LOCAL MUNICIPALITY</t>
  </si>
  <si>
    <t>SERVICE DELIVERY AND BUDGET IMPLEMENTATION PLAN</t>
  </si>
  <si>
    <t>Source</t>
  </si>
  <si>
    <t xml:space="preserve">Grants - operating </t>
  </si>
  <si>
    <t xml:space="preserve">Grants - capital </t>
  </si>
  <si>
    <t>Total Revenue</t>
  </si>
  <si>
    <t>2009</t>
  </si>
  <si>
    <t>2008/09</t>
  </si>
  <si>
    <t>1 JULY 2008 TO 31 JUNE 2009</t>
  </si>
  <si>
    <t>ANNEXURE A: REVENUE BY SOURCE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</si>
</sst>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_ ;[Red]\-#,##0\ "/>
    <numFmt numFmtId="165" formatCode="[$-1C09]dd\ mmmm\ yyyy;@"/>
    <numFmt numFmtId="166" formatCode="[$-1C09]dd\ mmmm\ yyyy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5"/>
      <name val="Arial"/>
      <family val="0"/>
    </font>
    <font>
      <sz val="12"/>
      <name val="Arial"/>
      <family val="0"/>
    </font>
    <font>
      <sz val="16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26"/>
      <name val="Garamond"/>
      <family val="1"/>
    </font>
    <font>
      <b/>
      <sz val="10"/>
      <name val="Garamond"/>
      <family val="1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164" fontId="0" fillId="0" borderId="2" xfId="0" applyNumberFormat="1" applyBorder="1" applyAlignment="1">
      <alignment/>
    </xf>
    <xf numFmtId="0" fontId="8" fillId="2" borderId="3" xfId="0" applyFont="1" applyFill="1" applyBorder="1" applyAlignment="1">
      <alignment/>
    </xf>
    <xf numFmtId="17" fontId="8" fillId="2" borderId="4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8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41" fontId="8" fillId="2" borderId="5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41" fontId="8" fillId="2" borderId="8" xfId="0" applyNumberFormat="1" applyFont="1" applyFill="1" applyBorder="1" applyAlignment="1" quotePrefix="1">
      <alignment/>
    </xf>
    <xf numFmtId="0" fontId="8" fillId="2" borderId="8" xfId="0" applyFont="1" applyFill="1" applyBorder="1" applyAlignment="1" quotePrefix="1">
      <alignment/>
    </xf>
    <xf numFmtId="12" fontId="8" fillId="2" borderId="8" xfId="0" applyNumberFormat="1" applyFont="1" applyFill="1" applyBorder="1" applyAlignment="1" quotePrefix="1">
      <alignment/>
    </xf>
    <xf numFmtId="0" fontId="9" fillId="0" borderId="1" xfId="0" applyFont="1" applyBorder="1" applyAlignment="1">
      <alignment/>
    </xf>
    <xf numFmtId="3" fontId="9" fillId="0" borderId="9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164" fontId="9" fillId="0" borderId="12" xfId="0" applyNumberFormat="1" applyFont="1" applyBorder="1" applyAlignment="1">
      <alignment horizontal="right"/>
    </xf>
    <xf numFmtId="0" fontId="9" fillId="0" borderId="13" xfId="0" applyFont="1" applyFill="1" applyBorder="1" applyAlignment="1">
      <alignment/>
    </xf>
    <xf numFmtId="164" fontId="9" fillId="0" borderId="14" xfId="0" applyNumberFormat="1" applyFont="1" applyBorder="1" applyAlignment="1">
      <alignment horizontal="right"/>
    </xf>
    <xf numFmtId="3" fontId="8" fillId="2" borderId="4" xfId="0" applyNumberFormat="1" applyFont="1" applyFill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17" fontId="8" fillId="2" borderId="4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1" fontId="8" fillId="2" borderId="5" xfId="0" applyNumberFormat="1" applyFont="1" applyFill="1" applyBorder="1" applyAlignment="1">
      <alignment horizontal="center"/>
    </xf>
    <xf numFmtId="41" fontId="8" fillId="2" borderId="8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 quotePrefix="1">
      <alignment horizontal="center"/>
    </xf>
    <xf numFmtId="12" fontId="8" fillId="2" borderId="8" xfId="0" applyNumberFormat="1" applyFont="1" applyFill="1" applyBorder="1" applyAlignment="1" quotePrefix="1">
      <alignment horizontal="center"/>
    </xf>
    <xf numFmtId="0" fontId="8" fillId="3" borderId="0" xfId="0" applyFont="1" applyFill="1" applyBorder="1" applyAlignment="1">
      <alignment/>
    </xf>
    <xf numFmtId="3" fontId="8" fillId="3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3" fontId="1" fillId="3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2" fillId="2" borderId="4" xfId="0" applyNumberFormat="1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5" fontId="1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3DChart>
        <c:grouping val="standard"/>
        <c:varyColors val="0"/>
        <c:ser>
          <c:idx val="18"/>
          <c:order val="0"/>
          <c:tx>
            <c:strRef>
              <c:f>'Rev by Source(Graph)'!$A$22</c:f>
              <c:strCache>
                <c:ptCount val="1"/>
                <c:pt idx="0">
                  <c:v>Total Revenue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Source(Graph)'!$B$6:$N$6</c:f>
              <c:strCache/>
            </c:strRef>
          </c:cat>
          <c:val>
            <c:numRef>
              <c:f>'Rev by Source(Graph)'!$B$22:$N$22</c:f>
              <c:numCache/>
            </c:numRef>
          </c:val>
          <c:smooth val="0"/>
        </c:ser>
        <c:axId val="28971538"/>
        <c:axId val="59417251"/>
        <c:axId val="64993212"/>
      </c:line3D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417251"/>
        <c:crosses val="autoZero"/>
        <c:auto val="1"/>
        <c:lblOffset val="100"/>
        <c:noMultiLvlLbl val="0"/>
      </c:catAx>
      <c:valAx>
        <c:axId val="59417251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71538"/>
        <c:crossesAt val="1"/>
        <c:crossBetween val="between"/>
        <c:dispUnits/>
      </c:valAx>
      <c:serAx>
        <c:axId val="6499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417251"/>
        <c:crosses val="autoZero"/>
        <c:tickLblSkip val="1"/>
        <c:tickMarkSkip val="1"/>
      </c:serAx>
      <c:spPr>
        <a:noFill/>
        <a:ln w="254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floor>
      <c:thickness val="0"/>
    </c:floor>
    <c:sideWall>
      <c:spPr>
        <a:solidFill>
          <a:srgbClr val="C0C0C0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0C0C0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2"/>
          <c:order val="0"/>
          <c:tx>
            <c:strRef>
              <c:f>'Rev by Source (Table and Graph)'!$A$9</c:f>
              <c:strCache>
                <c:ptCount val="1"/>
                <c:pt idx="0">
                  <c:v>Service charges -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Graph)'!$B$9:$N$9</c:f>
              <c:numCache/>
            </c:numRef>
          </c:val>
          <c:smooth val="0"/>
        </c:ser>
        <c:ser>
          <c:idx val="3"/>
          <c:order val="1"/>
          <c:tx>
            <c:strRef>
              <c:f>'Rev by Source (Table and Graph)'!$A$10</c:f>
              <c:strCache>
                <c:ptCount val="1"/>
                <c:pt idx="0">
                  <c:v>Service charges - water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Graph)'!$B$10:$N$10</c:f>
              <c:numCache/>
            </c:numRef>
          </c:val>
          <c:smooth val="0"/>
        </c:ser>
        <c:ser>
          <c:idx val="4"/>
          <c:order val="2"/>
          <c:tx>
            <c:strRef>
              <c:f>'Rev by Source (Table and Graph)'!$A$11</c:f>
              <c:strCache>
                <c:ptCount val="1"/>
                <c:pt idx="0">
                  <c:v>Service charges - sanitation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Graph)'!$B$11:$N$11</c:f>
              <c:numCache/>
            </c:numRef>
          </c:val>
          <c:smooth val="0"/>
        </c:ser>
        <c:ser>
          <c:idx val="5"/>
          <c:order val="3"/>
          <c:tx>
            <c:strRef>
              <c:f>'Rev by Source (Table and Graph)'!$A$12</c:f>
              <c:strCache>
                <c:ptCount val="1"/>
                <c:pt idx="0">
                  <c:v>Service charges - refuse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Graph)'!$B$12:$N$12</c:f>
              <c:numCache/>
            </c:numRef>
          </c:val>
          <c:smooth val="0"/>
        </c:ser>
        <c:ser>
          <c:idx val="6"/>
          <c:order val="4"/>
          <c:tx>
            <c:strRef>
              <c:f>'Rev by Source (Table and Graph)'!$A$13</c:f>
              <c:strCache>
                <c:ptCount val="1"/>
                <c:pt idx="0">
                  <c:v>Service charges - 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Graph)'!$B$13:$N$13</c:f>
              <c:numCache/>
            </c:numRef>
          </c:val>
          <c:smooth val="0"/>
        </c:ser>
        <c:ser>
          <c:idx val="7"/>
          <c:order val="5"/>
          <c:tx>
            <c:strRef>
              <c:f>'Rev by Source (Table and Graph)'!$A$14</c:f>
              <c:strCache>
                <c:ptCount val="1"/>
                <c:pt idx="0">
                  <c:v>Rental of facilities and equipment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Graph)'!$B$14:$N$14</c:f>
              <c:numCache/>
            </c:numRef>
          </c:val>
          <c:smooth val="0"/>
        </c:ser>
        <c:ser>
          <c:idx val="8"/>
          <c:order val="6"/>
          <c:tx>
            <c:strRef>
              <c:f>'Rev by Source (Table and Graph)'!$A$15</c:f>
              <c:strCache>
                <c:ptCount val="1"/>
                <c:pt idx="0">
                  <c:v>Interest earned - external investments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Graph)'!$B$15:$N$15</c:f>
              <c:numCache/>
            </c:numRef>
          </c:val>
          <c:smooth val="0"/>
        </c:ser>
        <c:ser>
          <c:idx val="9"/>
          <c:order val="7"/>
          <c:tx>
            <c:strRef>
              <c:f>'Rev by Source (Table and Graph)'!$A$16</c:f>
              <c:strCache>
                <c:ptCount val="1"/>
                <c:pt idx="0">
                  <c:v>Interest earned - outstanding debtors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Graph)'!$B$16:$N$16</c:f>
              <c:numCache/>
            </c:numRef>
          </c:val>
          <c:smooth val="0"/>
        </c:ser>
        <c:ser>
          <c:idx val="10"/>
          <c:order val="8"/>
          <c:tx>
            <c:strRef>
              <c:f>'Rev by Source (Table and Graph)'!$A$17</c:f>
              <c:strCache>
                <c:ptCount val="1"/>
                <c:pt idx="0">
                  <c:v>Dividends received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Graph)'!$B$17:$N$17</c:f>
              <c:numCache/>
            </c:numRef>
          </c:val>
          <c:smooth val="0"/>
        </c:ser>
        <c:ser>
          <c:idx val="11"/>
          <c:order val="9"/>
          <c:tx>
            <c:strRef>
              <c:f>'Rev by Source (Table and Graph)'!$A$18</c:f>
              <c:strCache>
                <c:ptCount val="1"/>
                <c:pt idx="0">
                  <c:v>Fines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Graph)'!$B$18:$N$18</c:f>
              <c:numCache/>
            </c:numRef>
          </c:val>
          <c:smooth val="0"/>
        </c:ser>
        <c:ser>
          <c:idx val="12"/>
          <c:order val="10"/>
          <c:tx>
            <c:strRef>
              <c:f>'Rev by Source (Table and Graph)'!$A$19</c:f>
              <c:strCache>
                <c:ptCount val="1"/>
                <c:pt idx="0">
                  <c:v>Licenses and permits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Graph)'!$B$19:$N$19</c:f>
              <c:numCache/>
            </c:numRef>
          </c:val>
          <c:smooth val="0"/>
        </c:ser>
        <c:ser>
          <c:idx val="13"/>
          <c:order val="11"/>
          <c:tx>
            <c:strRef>
              <c:f>'Rev by Source (Table and Graph)'!$A$20</c:f>
              <c:strCache>
                <c:ptCount val="1"/>
                <c:pt idx="0">
                  <c:v>Income for agency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Graph)'!$B$20:$N$20</c:f>
              <c:numCache/>
            </c:numRef>
          </c:val>
          <c:smooth val="0"/>
        </c:ser>
        <c:ser>
          <c:idx val="14"/>
          <c:order val="12"/>
          <c:tx>
            <c:strRef>
              <c:f>'Rev by Source (Table and Graph)'!$A$21</c:f>
              <c:strCache>
                <c:ptCount val="1"/>
                <c:pt idx="0">
                  <c:v>Grants - operating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Graph)'!$B$21:$N$21</c:f>
              <c:numCache/>
            </c:numRef>
          </c:val>
          <c:smooth val="0"/>
        </c:ser>
        <c:ser>
          <c:idx val="15"/>
          <c:order val="13"/>
          <c:tx>
            <c:strRef>
              <c:f>'Rev by Source (Table and Graph)'!$A$22</c:f>
              <c:strCache>
                <c:ptCount val="1"/>
                <c:pt idx="0">
                  <c:v>Grants - capital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Graph)'!$B$22:$N$22</c:f>
              <c:numCache/>
            </c:numRef>
          </c:val>
          <c:smooth val="0"/>
        </c:ser>
        <c:ser>
          <c:idx val="16"/>
          <c:order val="14"/>
          <c:tx>
            <c:strRef>
              <c:f>'Rev by Source (Table and Graph)'!$A$23</c:f>
              <c:strCache>
                <c:ptCount val="1"/>
                <c:pt idx="0">
                  <c:v>Public contributions &amp; donated or contributed PPE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Graph)'!$B$23:$N$23</c:f>
              <c:numCache/>
            </c:numRef>
          </c:val>
          <c:smooth val="0"/>
        </c:ser>
        <c:ser>
          <c:idx val="17"/>
          <c:order val="15"/>
          <c:tx>
            <c:strRef>
              <c:f>'Rev by Source (Table and Graph)'!$A$24</c:f>
              <c:strCache>
                <c:ptCount val="1"/>
                <c:pt idx="0">
                  <c:v>Other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Graph)'!$B$24:$N$24</c:f>
              <c:numCache/>
            </c:numRef>
          </c:val>
          <c:smooth val="0"/>
        </c:ser>
        <c:ser>
          <c:idx val="18"/>
          <c:order val="16"/>
          <c:tx>
            <c:strRef>
              <c:f>'Rev by Source (Table and Graph)'!$A$25</c:f>
              <c:strCache>
                <c:ptCount val="1"/>
                <c:pt idx="0">
                  <c:v>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by Source (Table and Graph)'!$B$6:$N$6</c:f>
              <c:strCache/>
            </c:strRef>
          </c:cat>
          <c:val>
            <c:numRef>
              <c:f>'Rev by Source (Table and Graph)'!$B$25:$N$25</c:f>
              <c:numCache/>
            </c:numRef>
          </c:val>
          <c:smooth val="0"/>
        </c:ser>
        <c:axId val="48067997"/>
        <c:axId val="29958790"/>
        <c:axId val="1193655"/>
      </c:line3D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958790"/>
        <c:crosses val="autoZero"/>
        <c:auto val="1"/>
        <c:lblOffset val="100"/>
        <c:noMultiLvlLbl val="0"/>
      </c:catAx>
      <c:valAx>
        <c:axId val="29958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67997"/>
        <c:crossesAt val="1"/>
        <c:crossBetween val="between"/>
        <c:dispUnits/>
      </c:valAx>
      <c:serAx>
        <c:axId val="1193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95879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25</xdr:row>
      <xdr:rowOff>28575</xdr:rowOff>
    </xdr:from>
    <xdr:to>
      <xdr:col>13</xdr:col>
      <xdr:colOff>342900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04875" y="1905000"/>
        <a:ext cx="121824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27</xdr:row>
      <xdr:rowOff>0</xdr:rowOff>
    </xdr:from>
    <xdr:to>
      <xdr:col>9</xdr:col>
      <xdr:colOff>19050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885825" y="6572250"/>
        <a:ext cx="66770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15"/>
  <sheetViews>
    <sheetView view="pageBreakPreview" zoomScale="60" workbookViewId="0" topLeftCell="A1">
      <selection activeCell="G23" sqref="G23"/>
    </sheetView>
  </sheetViews>
  <sheetFormatPr defaultColWidth="9.140625" defaultRowHeight="12.75"/>
  <cols>
    <col min="1" max="1" width="16.421875" style="0" customWidth="1"/>
    <col min="2" max="2" width="22.28125" style="0" customWidth="1"/>
    <col min="4" max="4" width="8.421875" style="0" customWidth="1"/>
    <col min="5" max="5" width="14.140625" style="0" customWidth="1"/>
  </cols>
  <sheetData>
    <row r="7" spans="2:5" ht="12.75">
      <c r="B7" s="53"/>
      <c r="C7" s="53"/>
      <c r="D7" s="53"/>
      <c r="E7" s="53"/>
    </row>
    <row r="8" spans="2:5" ht="12.75">
      <c r="B8" s="53"/>
      <c r="C8" s="53"/>
      <c r="D8" s="53"/>
      <c r="E8" s="53"/>
    </row>
    <row r="9" spans="2:5" ht="12.75">
      <c r="B9" s="53"/>
      <c r="C9" s="53"/>
      <c r="D9" s="53"/>
      <c r="E9" s="53"/>
    </row>
    <row r="10" spans="2:5" ht="22.5" customHeight="1">
      <c r="B10" s="53"/>
      <c r="C10" s="53"/>
      <c r="D10" s="53"/>
      <c r="E10" s="53"/>
    </row>
    <row r="12" spans="3:8" ht="12.75">
      <c r="C12" s="53" t="s">
        <v>38</v>
      </c>
      <c r="D12" s="53"/>
      <c r="E12" s="53"/>
      <c r="F12" s="53"/>
      <c r="G12" s="53"/>
      <c r="H12" s="53"/>
    </row>
    <row r="13" spans="3:8" ht="27" customHeight="1">
      <c r="C13" s="53"/>
      <c r="D13" s="53"/>
      <c r="E13" s="53"/>
      <c r="F13" s="53"/>
      <c r="G13" s="53"/>
      <c r="H13" s="53"/>
    </row>
    <row r="14" spans="3:8" ht="24" customHeight="1">
      <c r="C14" s="53"/>
      <c r="D14" s="53"/>
      <c r="E14" s="53"/>
      <c r="F14" s="53"/>
      <c r="G14" s="53"/>
      <c r="H14" s="53"/>
    </row>
    <row r="15" spans="3:8" ht="42" customHeight="1">
      <c r="C15" s="53"/>
      <c r="D15" s="53"/>
      <c r="E15" s="53"/>
      <c r="F15" s="53"/>
      <c r="G15" s="53"/>
      <c r="H15" s="53"/>
    </row>
  </sheetData>
  <mergeCells count="2">
    <mergeCell ref="C12:H15"/>
    <mergeCell ref="B7:E10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60" workbookViewId="0" topLeftCell="A1">
      <selection activeCell="C10" sqref="C10"/>
    </sheetView>
  </sheetViews>
  <sheetFormatPr defaultColWidth="9.140625" defaultRowHeight="12.75"/>
  <cols>
    <col min="1" max="1" width="14.140625" style="0" customWidth="1"/>
    <col min="2" max="2" width="10.8515625" style="0" customWidth="1"/>
    <col min="3" max="3" width="11.28125" style="0" customWidth="1"/>
    <col min="4" max="4" width="11.57421875" style="0" customWidth="1"/>
    <col min="5" max="5" width="11.00390625" style="0" customWidth="1"/>
    <col min="6" max="6" width="12.28125" style="0" customWidth="1"/>
    <col min="7" max="7" width="11.8515625" style="0" customWidth="1"/>
    <col min="8" max="8" width="12.28125" style="0" customWidth="1"/>
    <col min="9" max="9" width="13.421875" style="0" customWidth="1"/>
    <col min="10" max="11" width="12.421875" style="0" customWidth="1"/>
    <col min="12" max="12" width="11.8515625" style="0" customWidth="1"/>
    <col min="13" max="13" width="11.57421875" style="0" customWidth="1"/>
    <col min="14" max="14" width="12.140625" style="0" customWidth="1"/>
  </cols>
  <sheetData>
    <row r="1" spans="1:13" ht="12.75">
      <c r="A1" s="1"/>
      <c r="B1" s="54" t="s">
        <v>29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1"/>
      <c r="B2" s="54" t="s">
        <v>30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3.5" thickBot="1">
      <c r="A3" s="1"/>
      <c r="B3" s="56" t="s">
        <v>37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4" ht="12.75">
      <c r="A4" s="5"/>
      <c r="B4" s="37" t="s">
        <v>0</v>
      </c>
      <c r="C4" s="7" t="s">
        <v>1</v>
      </c>
      <c r="D4" s="38" t="s">
        <v>2</v>
      </c>
      <c r="E4" s="39" t="s">
        <v>3</v>
      </c>
      <c r="F4" s="10" t="s">
        <v>4</v>
      </c>
      <c r="G4" s="38" t="s">
        <v>5</v>
      </c>
      <c r="H4" s="39" t="s">
        <v>6</v>
      </c>
      <c r="I4" s="10" t="s">
        <v>7</v>
      </c>
      <c r="J4" s="38" t="s">
        <v>8</v>
      </c>
      <c r="K4" s="39" t="s">
        <v>9</v>
      </c>
      <c r="L4" s="10" t="s">
        <v>10</v>
      </c>
      <c r="M4" s="40" t="s">
        <v>11</v>
      </c>
      <c r="N4" s="39" t="s">
        <v>12</v>
      </c>
    </row>
    <row r="5" spans="1:14" ht="13.5" thickBot="1">
      <c r="A5" s="12" t="s">
        <v>31</v>
      </c>
      <c r="B5" s="41" t="s">
        <v>13</v>
      </c>
      <c r="C5" s="41" t="s">
        <v>13</v>
      </c>
      <c r="D5" s="41" t="s">
        <v>13</v>
      </c>
      <c r="E5" s="41" t="s">
        <v>13</v>
      </c>
      <c r="F5" s="41" t="s">
        <v>13</v>
      </c>
      <c r="G5" s="41" t="s">
        <v>13</v>
      </c>
      <c r="H5" s="42" t="s">
        <v>35</v>
      </c>
      <c r="I5" s="42" t="s">
        <v>35</v>
      </c>
      <c r="J5" s="42" t="s">
        <v>35</v>
      </c>
      <c r="K5" s="42" t="s">
        <v>35</v>
      </c>
      <c r="L5" s="42" t="s">
        <v>35</v>
      </c>
      <c r="M5" s="42" t="s">
        <v>35</v>
      </c>
      <c r="N5" s="43" t="s">
        <v>36</v>
      </c>
    </row>
    <row r="6" spans="1:14" ht="12.75">
      <c r="A6" s="2" t="s">
        <v>14</v>
      </c>
      <c r="B6" s="25">
        <v>1829166.6666666667</v>
      </c>
      <c r="C6" s="26">
        <v>3658333.3333333335</v>
      </c>
      <c r="D6" s="26">
        <v>5487500</v>
      </c>
      <c r="E6" s="26">
        <v>7316666.666666667</v>
      </c>
      <c r="F6" s="26">
        <v>9145833.333333334</v>
      </c>
      <c r="G6" s="26">
        <v>10975000</v>
      </c>
      <c r="H6" s="26">
        <v>12804166.666666668</v>
      </c>
      <c r="I6" s="26">
        <v>14633333.333333334</v>
      </c>
      <c r="J6" s="26">
        <v>16462500</v>
      </c>
      <c r="K6" s="26">
        <v>18291666.666666668</v>
      </c>
      <c r="L6" s="26">
        <v>20120833.333333336</v>
      </c>
      <c r="M6" s="26">
        <v>21950000</v>
      </c>
      <c r="N6" s="27">
        <v>21950000</v>
      </c>
    </row>
    <row r="7" spans="1:14" ht="38.25">
      <c r="A7" s="34" t="s">
        <v>15</v>
      </c>
      <c r="B7" s="28">
        <v>2341953.9166666665</v>
      </c>
      <c r="C7" s="29">
        <v>4683907.833333333</v>
      </c>
      <c r="D7" s="29">
        <v>7025861.75</v>
      </c>
      <c r="E7" s="29">
        <v>9367815.666666666</v>
      </c>
      <c r="F7" s="29">
        <v>11709769.583333332</v>
      </c>
      <c r="G7" s="29">
        <v>14051723.5</v>
      </c>
      <c r="H7" s="29">
        <v>16393677.416666666</v>
      </c>
      <c r="I7" s="29">
        <v>18735631.333333332</v>
      </c>
      <c r="J7" s="29">
        <v>21077585.25</v>
      </c>
      <c r="K7" s="29">
        <v>23419539.166666664</v>
      </c>
      <c r="L7" s="29">
        <v>25761493.083333332</v>
      </c>
      <c r="M7" s="29">
        <v>28103447</v>
      </c>
      <c r="N7" s="30">
        <v>28103447</v>
      </c>
    </row>
    <row r="8" spans="1:14" ht="25.5">
      <c r="A8" s="34" t="s">
        <v>16</v>
      </c>
      <c r="B8" s="28">
        <v>744297.5</v>
      </c>
      <c r="C8" s="29">
        <v>1488595</v>
      </c>
      <c r="D8" s="29">
        <v>2232892.5</v>
      </c>
      <c r="E8" s="29">
        <v>2977190</v>
      </c>
      <c r="F8" s="29">
        <v>3721487.5</v>
      </c>
      <c r="G8" s="29">
        <v>4465785</v>
      </c>
      <c r="H8" s="29">
        <v>5210082.5</v>
      </c>
      <c r="I8" s="29">
        <v>5954380</v>
      </c>
      <c r="J8" s="29">
        <v>6698677.5</v>
      </c>
      <c r="K8" s="29">
        <v>7442975</v>
      </c>
      <c r="L8" s="29">
        <v>8187272.5</v>
      </c>
      <c r="M8" s="29">
        <v>8931570</v>
      </c>
      <c r="N8" s="30">
        <v>8931570</v>
      </c>
    </row>
    <row r="9" spans="1:14" ht="38.25">
      <c r="A9" s="34" t="s">
        <v>17</v>
      </c>
      <c r="B9" s="28">
        <v>344113.0833333333</v>
      </c>
      <c r="C9" s="29">
        <v>688226.1666666666</v>
      </c>
      <c r="D9" s="29">
        <v>1032339.25</v>
      </c>
      <c r="E9" s="29">
        <v>1376452.3333333333</v>
      </c>
      <c r="F9" s="29">
        <v>1720565.4166666665</v>
      </c>
      <c r="G9" s="29">
        <v>2064678.5</v>
      </c>
      <c r="H9" s="29">
        <v>2408791.583333333</v>
      </c>
      <c r="I9" s="29">
        <v>2752904.6666666665</v>
      </c>
      <c r="J9" s="29">
        <v>3097017.75</v>
      </c>
      <c r="K9" s="29">
        <v>3441130.833333333</v>
      </c>
      <c r="L9" s="29">
        <v>3785243.9166666665</v>
      </c>
      <c r="M9" s="29">
        <v>4129357</v>
      </c>
      <c r="N9" s="30">
        <v>4129357</v>
      </c>
    </row>
    <row r="10" spans="1:14" ht="38.25">
      <c r="A10" s="34" t="s">
        <v>18</v>
      </c>
      <c r="B10" s="28">
        <v>348305.8333333333</v>
      </c>
      <c r="C10" s="29">
        <v>696611.6666666666</v>
      </c>
      <c r="D10" s="29">
        <v>1044917.5</v>
      </c>
      <c r="E10" s="29">
        <v>1393223.3333333333</v>
      </c>
      <c r="F10" s="29">
        <v>1741529.1666666665</v>
      </c>
      <c r="G10" s="29">
        <v>2089835</v>
      </c>
      <c r="H10" s="29">
        <v>2438140.833333333</v>
      </c>
      <c r="I10" s="29">
        <v>2786446.6666666665</v>
      </c>
      <c r="J10" s="29">
        <v>3134752.5</v>
      </c>
      <c r="K10" s="29">
        <v>3483058.333333333</v>
      </c>
      <c r="L10" s="29">
        <v>3831364.1666666665</v>
      </c>
      <c r="M10" s="29">
        <v>4179670</v>
      </c>
      <c r="N10" s="30">
        <v>4179670</v>
      </c>
    </row>
    <row r="11" spans="1:14" ht="25.5">
      <c r="A11" s="34" t="s">
        <v>19</v>
      </c>
      <c r="B11" s="28">
        <v>28026.666666666668</v>
      </c>
      <c r="C11" s="29">
        <v>56053.333333333336</v>
      </c>
      <c r="D11" s="29">
        <v>84080</v>
      </c>
      <c r="E11" s="29">
        <v>112106.66666666667</v>
      </c>
      <c r="F11" s="29">
        <v>140133.33333333334</v>
      </c>
      <c r="G11" s="29">
        <v>168160</v>
      </c>
      <c r="H11" s="29">
        <v>196186.6666666667</v>
      </c>
      <c r="I11" s="29">
        <v>224213.33333333334</v>
      </c>
      <c r="J11" s="29">
        <v>252240</v>
      </c>
      <c r="K11" s="29">
        <v>280266.6666666667</v>
      </c>
      <c r="L11" s="29">
        <v>308293.3333333334</v>
      </c>
      <c r="M11" s="29">
        <v>336320</v>
      </c>
      <c r="N11" s="30">
        <v>336320</v>
      </c>
    </row>
    <row r="12" spans="1:14" ht="38.25">
      <c r="A12" s="34" t="s">
        <v>20</v>
      </c>
      <c r="B12" s="28">
        <v>26211.666666666668</v>
      </c>
      <c r="C12" s="29">
        <v>52423.333333333336</v>
      </c>
      <c r="D12" s="29">
        <v>78635</v>
      </c>
      <c r="E12" s="29">
        <v>104846.66666666667</v>
      </c>
      <c r="F12" s="29">
        <v>131058.33333333334</v>
      </c>
      <c r="G12" s="29">
        <v>157270</v>
      </c>
      <c r="H12" s="29">
        <v>183481.6666666667</v>
      </c>
      <c r="I12" s="29">
        <v>209693.33333333334</v>
      </c>
      <c r="J12" s="29">
        <v>235905</v>
      </c>
      <c r="K12" s="29">
        <v>262116.6666666667</v>
      </c>
      <c r="L12" s="29">
        <v>288328.3333333334</v>
      </c>
      <c r="M12" s="29">
        <v>314540</v>
      </c>
      <c r="N12" s="30">
        <v>314540</v>
      </c>
    </row>
    <row r="13" spans="1:14" ht="38.25">
      <c r="A13" s="34" t="s">
        <v>21</v>
      </c>
      <c r="B13" s="28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0">
        <v>0</v>
      </c>
    </row>
    <row r="14" spans="1:14" ht="38.25">
      <c r="A14" s="34" t="s">
        <v>22</v>
      </c>
      <c r="B14" s="28">
        <v>43750</v>
      </c>
      <c r="C14" s="29">
        <v>87500</v>
      </c>
      <c r="D14" s="29">
        <v>131250</v>
      </c>
      <c r="E14" s="29">
        <v>175000</v>
      </c>
      <c r="F14" s="29">
        <v>218750</v>
      </c>
      <c r="G14" s="29">
        <v>262500</v>
      </c>
      <c r="H14" s="29">
        <v>306250</v>
      </c>
      <c r="I14" s="29">
        <v>350000</v>
      </c>
      <c r="J14" s="29">
        <v>393750</v>
      </c>
      <c r="K14" s="29">
        <v>437500</v>
      </c>
      <c r="L14" s="29">
        <v>481250</v>
      </c>
      <c r="M14" s="29">
        <v>525000</v>
      </c>
      <c r="N14" s="30">
        <v>525000</v>
      </c>
    </row>
    <row r="15" spans="1:14" ht="25.5">
      <c r="A15" s="34" t="s">
        <v>23</v>
      </c>
      <c r="B15" s="28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v>0</v>
      </c>
    </row>
    <row r="16" spans="1:14" ht="12.75">
      <c r="A16" s="34" t="s">
        <v>24</v>
      </c>
      <c r="B16" s="28">
        <v>212541.66666666666</v>
      </c>
      <c r="C16" s="29">
        <v>425083.3333333333</v>
      </c>
      <c r="D16" s="29">
        <v>637625</v>
      </c>
      <c r="E16" s="29">
        <v>850166.6666666666</v>
      </c>
      <c r="F16" s="29">
        <v>1062708.3333333333</v>
      </c>
      <c r="G16" s="29">
        <v>1275250</v>
      </c>
      <c r="H16" s="29">
        <v>1487791.6666666665</v>
      </c>
      <c r="I16" s="29">
        <v>1700333.3333333333</v>
      </c>
      <c r="J16" s="29">
        <v>1912875</v>
      </c>
      <c r="K16" s="29">
        <v>2125416.6666666665</v>
      </c>
      <c r="L16" s="29">
        <v>2337958.333333333</v>
      </c>
      <c r="M16" s="29">
        <v>2550500</v>
      </c>
      <c r="N16" s="30">
        <v>2550500</v>
      </c>
    </row>
    <row r="17" spans="1:14" ht="25.5">
      <c r="A17" s="34" t="s">
        <v>25</v>
      </c>
      <c r="B17" s="28">
        <v>69201.66666666667</v>
      </c>
      <c r="C17" s="29">
        <v>138403.33333333334</v>
      </c>
      <c r="D17" s="29">
        <v>207605</v>
      </c>
      <c r="E17" s="29">
        <v>276806.6666666667</v>
      </c>
      <c r="F17" s="29">
        <v>346008.3333333334</v>
      </c>
      <c r="G17" s="29">
        <v>415210</v>
      </c>
      <c r="H17" s="29">
        <v>484411.6666666667</v>
      </c>
      <c r="I17" s="29">
        <v>553613.3333333334</v>
      </c>
      <c r="J17" s="29">
        <v>622815</v>
      </c>
      <c r="K17" s="29">
        <v>692016.6666666667</v>
      </c>
      <c r="L17" s="29">
        <v>761218.3333333334</v>
      </c>
      <c r="M17" s="29">
        <v>830420</v>
      </c>
      <c r="N17" s="30">
        <v>830420</v>
      </c>
    </row>
    <row r="18" spans="1:14" ht="38.25">
      <c r="A18" s="34" t="s">
        <v>26</v>
      </c>
      <c r="B18" s="28">
        <v>129166.66666666667</v>
      </c>
      <c r="C18" s="29">
        <v>258333.33333333334</v>
      </c>
      <c r="D18" s="29">
        <v>387500</v>
      </c>
      <c r="E18" s="29">
        <v>516666.6666666667</v>
      </c>
      <c r="F18" s="29">
        <v>645833.3333333334</v>
      </c>
      <c r="G18" s="29">
        <v>775000</v>
      </c>
      <c r="H18" s="29">
        <v>904166.6666666667</v>
      </c>
      <c r="I18" s="29">
        <v>1033333.3333333334</v>
      </c>
      <c r="J18" s="29">
        <v>1162500</v>
      </c>
      <c r="K18" s="29">
        <v>1291666.6666666667</v>
      </c>
      <c r="L18" s="29">
        <v>1420833.3333333335</v>
      </c>
      <c r="M18" s="29">
        <v>1550000</v>
      </c>
      <c r="N18" s="30">
        <v>1550000</v>
      </c>
    </row>
    <row r="19" spans="1:14" ht="25.5">
      <c r="A19" s="34" t="s">
        <v>32</v>
      </c>
      <c r="B19" s="28">
        <v>5829900</v>
      </c>
      <c r="C19" s="29"/>
      <c r="D19" s="29"/>
      <c r="E19" s="29"/>
      <c r="F19" s="29">
        <v>11436325</v>
      </c>
      <c r="G19" s="29"/>
      <c r="H19" s="29"/>
      <c r="I19" s="29">
        <v>18724000</v>
      </c>
      <c r="J19" s="29"/>
      <c r="K19" s="29"/>
      <c r="L19" s="29"/>
      <c r="M19" s="29"/>
      <c r="N19" s="30">
        <v>18724000</v>
      </c>
    </row>
    <row r="20" spans="1:14" ht="12.75">
      <c r="A20" s="34" t="s">
        <v>33</v>
      </c>
      <c r="B20" s="28">
        <v>404083.3333333333</v>
      </c>
      <c r="C20" s="29">
        <v>808166.6666666666</v>
      </c>
      <c r="D20" s="29">
        <v>1212250</v>
      </c>
      <c r="E20" s="29">
        <v>1616333.3333333333</v>
      </c>
      <c r="F20" s="29">
        <v>2020416.6666666665</v>
      </c>
      <c r="G20" s="29">
        <v>2424500</v>
      </c>
      <c r="H20" s="29">
        <v>2828583.333333333</v>
      </c>
      <c r="I20" s="29">
        <v>3232666.6666666665</v>
      </c>
      <c r="J20" s="29">
        <v>3636750</v>
      </c>
      <c r="K20" s="29">
        <v>4040833.333333333</v>
      </c>
      <c r="L20" s="29">
        <v>4444916.666666666</v>
      </c>
      <c r="M20" s="29">
        <v>4849000</v>
      </c>
      <c r="N20" s="30">
        <v>4849000</v>
      </c>
    </row>
    <row r="21" spans="1:14" ht="63.75">
      <c r="A21" s="35" t="s">
        <v>27</v>
      </c>
      <c r="B21" s="28">
        <v>3000000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>
        <v>3000000</v>
      </c>
    </row>
    <row r="22" spans="1:14" ht="13.5" thickBot="1">
      <c r="A22" s="36" t="s">
        <v>28</v>
      </c>
      <c r="B22" s="31">
        <v>8520</v>
      </c>
      <c r="C22" s="32">
        <v>17040</v>
      </c>
      <c r="D22" s="32">
        <v>25560</v>
      </c>
      <c r="E22" s="32">
        <v>34080</v>
      </c>
      <c r="F22" s="32">
        <v>42600</v>
      </c>
      <c r="G22" s="32">
        <v>51120</v>
      </c>
      <c r="H22" s="32">
        <v>59640</v>
      </c>
      <c r="I22" s="32">
        <v>68160</v>
      </c>
      <c r="J22" s="32">
        <v>76680</v>
      </c>
      <c r="K22" s="32">
        <v>85200</v>
      </c>
      <c r="L22" s="32">
        <v>93720</v>
      </c>
      <c r="M22" s="32">
        <v>102240</v>
      </c>
      <c r="N22" s="33">
        <v>102240</v>
      </c>
    </row>
    <row r="23" spans="1:14" ht="12.75">
      <c r="A23" s="5" t="s">
        <v>34</v>
      </c>
      <c r="B23" s="24">
        <f>'Rev by Source(Graph)'!B21</f>
        <v>29893.333333333332</v>
      </c>
      <c r="C23" s="24">
        <f>'Rev by Source(Graph)'!C21</f>
        <v>59786.666666666664</v>
      </c>
      <c r="D23" s="24">
        <f>'Rev by Source(Graph)'!D21</f>
        <v>89680</v>
      </c>
      <c r="E23" s="24">
        <f>'Rev by Source(Graph)'!E21</f>
        <v>119573.33333333333</v>
      </c>
      <c r="F23" s="24">
        <f>'Rev by Source(Graph)'!F21</f>
        <v>149466.66666666666</v>
      </c>
      <c r="G23" s="24">
        <f>'Rev by Source(Graph)'!G21</f>
        <v>179360</v>
      </c>
      <c r="H23" s="24">
        <f>'Rev by Source(Graph)'!H21</f>
        <v>209253.3333333333</v>
      </c>
      <c r="I23" s="24">
        <f>'Rev by Source(Graph)'!I21</f>
        <v>239146.66666666666</v>
      </c>
      <c r="J23" s="24">
        <f>'Rev by Source(Graph)'!J21</f>
        <v>269040</v>
      </c>
      <c r="K23" s="24">
        <f>'Rev by Source(Graph)'!K21</f>
        <v>298933.3333333333</v>
      </c>
      <c r="L23" s="24">
        <f>'Rev by Source(Graph)'!L21</f>
        <v>328826.6666666666</v>
      </c>
      <c r="M23" s="24">
        <f>'Rev by Source(Graph)'!M21</f>
        <v>358720</v>
      </c>
      <c r="N23" s="24">
        <f>'Rev by Source(Graph)'!N21</f>
        <v>358720</v>
      </c>
    </row>
    <row r="24" spans="1:14" s="46" customFormat="1" ht="12.7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7">
        <v>6</v>
      </c>
    </row>
  </sheetData>
  <mergeCells count="3">
    <mergeCell ref="B1:M1"/>
    <mergeCell ref="B2:M2"/>
    <mergeCell ref="B3:M3"/>
  </mergeCells>
  <printOptions/>
  <pageMargins left="0.43" right="0.22" top="0.69" bottom="0.76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9"/>
  <sheetViews>
    <sheetView view="pageBreakPreview" zoomScale="60" workbookViewId="0" topLeftCell="A1">
      <selection activeCell="G76" sqref="G76"/>
    </sheetView>
  </sheetViews>
  <sheetFormatPr defaultColWidth="9.140625" defaultRowHeight="12.75"/>
  <cols>
    <col min="1" max="1" width="42.8515625" style="0" customWidth="1"/>
    <col min="2" max="2" width="11.57421875" style="0" customWidth="1"/>
    <col min="3" max="3" width="10.421875" style="0" customWidth="1"/>
    <col min="4" max="6" width="10.7109375" style="0" customWidth="1"/>
    <col min="7" max="7" width="15.57421875" style="0" bestFit="1" customWidth="1"/>
    <col min="8" max="8" width="13.140625" style="0" customWidth="1"/>
    <col min="9" max="9" width="12.140625" style="0" customWidth="1"/>
    <col min="10" max="10" width="13.28125" style="0" customWidth="1"/>
    <col min="11" max="12" width="13.140625" style="0" customWidth="1"/>
    <col min="13" max="14" width="13.7109375" style="0" bestFit="1" customWidth="1"/>
    <col min="16" max="16" width="10.57421875" style="0" bestFit="1" customWidth="1"/>
  </cols>
  <sheetData>
    <row r="2" spans="1:13" ht="12.75">
      <c r="A2" s="1"/>
      <c r="B2" s="54" t="s">
        <v>29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>
      <c r="A3" s="1"/>
      <c r="B3" s="54" t="s">
        <v>30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2.75">
      <c r="A4" s="1"/>
      <c r="B4" s="56" t="s">
        <v>37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ht="13.5" thickBot="1"/>
    <row r="6" spans="1:14" ht="12.75">
      <c r="A6" s="5"/>
      <c r="B6" s="6" t="s">
        <v>0</v>
      </c>
      <c r="C6" s="7" t="s">
        <v>1</v>
      </c>
      <c r="D6" s="8" t="s">
        <v>2</v>
      </c>
      <c r="E6" s="9" t="s">
        <v>3</v>
      </c>
      <c r="F6" s="10" t="s">
        <v>4</v>
      </c>
      <c r="G6" s="8" t="s">
        <v>5</v>
      </c>
      <c r="H6" s="9" t="s">
        <v>6</v>
      </c>
      <c r="I6" s="10" t="s">
        <v>7</v>
      </c>
      <c r="J6" s="8" t="s">
        <v>8</v>
      </c>
      <c r="K6" s="9" t="s">
        <v>9</v>
      </c>
      <c r="L6" s="10" t="s">
        <v>10</v>
      </c>
      <c r="M6" s="11" t="s">
        <v>11</v>
      </c>
      <c r="N6" s="9" t="s">
        <v>12</v>
      </c>
    </row>
    <row r="7" spans="1:14" ht="13.5" thickBot="1">
      <c r="A7" s="12" t="s">
        <v>31</v>
      </c>
      <c r="B7" s="13" t="s">
        <v>13</v>
      </c>
      <c r="C7" s="13" t="s">
        <v>13</v>
      </c>
      <c r="D7" s="13" t="s">
        <v>13</v>
      </c>
      <c r="E7" s="13" t="s">
        <v>13</v>
      </c>
      <c r="F7" s="13" t="s">
        <v>13</v>
      </c>
      <c r="G7" s="13" t="s">
        <v>13</v>
      </c>
      <c r="H7" s="14" t="s">
        <v>35</v>
      </c>
      <c r="I7" s="14" t="s">
        <v>35</v>
      </c>
      <c r="J7" s="14" t="s">
        <v>35</v>
      </c>
      <c r="K7" s="14" t="s">
        <v>35</v>
      </c>
      <c r="L7" s="14" t="s">
        <v>35</v>
      </c>
      <c r="M7" s="14" t="s">
        <v>35</v>
      </c>
      <c r="N7" s="15" t="s">
        <v>36</v>
      </c>
    </row>
    <row r="8" spans="1:14" ht="12.75" hidden="1">
      <c r="A8" s="16" t="s">
        <v>14</v>
      </c>
      <c r="B8" s="17">
        <f>N8/12</f>
        <v>2916666.6666666665</v>
      </c>
      <c r="C8" s="18">
        <f>B8*2</f>
        <v>5833333.333333333</v>
      </c>
      <c r="D8" s="18">
        <f>B8*3</f>
        <v>8750000</v>
      </c>
      <c r="E8" s="18">
        <f>B8*4</f>
        <v>11666666.666666666</v>
      </c>
      <c r="F8" s="18">
        <f>B8*5</f>
        <v>14583333.333333332</v>
      </c>
      <c r="G8" s="18">
        <f>B8*6</f>
        <v>17500000</v>
      </c>
      <c r="H8" s="18">
        <f>B8*7</f>
        <v>20416666.666666664</v>
      </c>
      <c r="I8" s="18">
        <f>B8*8</f>
        <v>23333333.333333332</v>
      </c>
      <c r="J8" s="18">
        <f>B8*9</f>
        <v>26250000</v>
      </c>
      <c r="K8" s="18">
        <f>B8*10</f>
        <v>29166666.666666664</v>
      </c>
      <c r="L8" s="18">
        <f>B8*11</f>
        <v>32083333.333333332</v>
      </c>
      <c r="M8" s="18">
        <f>B8*12</f>
        <v>35000000</v>
      </c>
      <c r="N8" s="19">
        <v>35000000</v>
      </c>
    </row>
    <row r="9" spans="1:14" ht="12.75" hidden="1">
      <c r="A9" s="20" t="s">
        <v>15</v>
      </c>
      <c r="B9" s="17">
        <f aca="true" t="shared" si="0" ref="B9:B21">N9/12</f>
        <v>2375000</v>
      </c>
      <c r="C9" s="18">
        <f aca="true" t="shared" si="1" ref="C9:C21">B9*2</f>
        <v>4750000</v>
      </c>
      <c r="D9" s="18">
        <f aca="true" t="shared" si="2" ref="D9:D21">B9*3</f>
        <v>7125000</v>
      </c>
      <c r="E9" s="18">
        <f aca="true" t="shared" si="3" ref="E9:E21">B9*4</f>
        <v>9500000</v>
      </c>
      <c r="F9" s="18">
        <f aca="true" t="shared" si="4" ref="F9:F21">B9*5</f>
        <v>11875000</v>
      </c>
      <c r="G9" s="18">
        <f aca="true" t="shared" si="5" ref="G9:G21">B9*6</f>
        <v>14250000</v>
      </c>
      <c r="H9" s="18">
        <f aca="true" t="shared" si="6" ref="H9:H21">B9*7</f>
        <v>16625000</v>
      </c>
      <c r="I9" s="18">
        <f aca="true" t="shared" si="7" ref="I9:I21">B9*8</f>
        <v>19000000</v>
      </c>
      <c r="J9" s="18">
        <f aca="true" t="shared" si="8" ref="J9:J21">B9*9</f>
        <v>21375000</v>
      </c>
      <c r="K9" s="18">
        <f aca="true" t="shared" si="9" ref="K9:K21">B9*10</f>
        <v>23750000</v>
      </c>
      <c r="L9" s="18">
        <f aca="true" t="shared" si="10" ref="L9:L21">B9*11</f>
        <v>26125000</v>
      </c>
      <c r="M9" s="18">
        <f aca="true" t="shared" si="11" ref="M9:M21">B9*12</f>
        <v>28500000</v>
      </c>
      <c r="N9" s="21">
        <v>28500000</v>
      </c>
    </row>
    <row r="10" spans="1:14" ht="12.75" hidden="1">
      <c r="A10" s="20" t="s">
        <v>16</v>
      </c>
      <c r="B10" s="17">
        <f t="shared" si="0"/>
        <v>708333.3333333334</v>
      </c>
      <c r="C10" s="18">
        <f t="shared" si="1"/>
        <v>1416666.6666666667</v>
      </c>
      <c r="D10" s="18">
        <f t="shared" si="2"/>
        <v>2125000</v>
      </c>
      <c r="E10" s="18">
        <f t="shared" si="3"/>
        <v>2833333.3333333335</v>
      </c>
      <c r="F10" s="18">
        <f t="shared" si="4"/>
        <v>3541666.666666667</v>
      </c>
      <c r="G10" s="18">
        <f t="shared" si="5"/>
        <v>4250000</v>
      </c>
      <c r="H10" s="18">
        <f t="shared" si="6"/>
        <v>4958333.333333334</v>
      </c>
      <c r="I10" s="18">
        <f t="shared" si="7"/>
        <v>5666666.666666667</v>
      </c>
      <c r="J10" s="18">
        <f t="shared" si="8"/>
        <v>6375000</v>
      </c>
      <c r="K10" s="18">
        <f t="shared" si="9"/>
        <v>7083333.333333334</v>
      </c>
      <c r="L10" s="18">
        <f t="shared" si="10"/>
        <v>7791666.666666667</v>
      </c>
      <c r="M10" s="18">
        <f t="shared" si="11"/>
        <v>8500000</v>
      </c>
      <c r="N10" s="21">
        <v>8500000</v>
      </c>
    </row>
    <row r="11" spans="1:14" ht="12.75" hidden="1">
      <c r="A11" s="20" t="s">
        <v>17</v>
      </c>
      <c r="B11" s="17">
        <f t="shared" si="0"/>
        <v>416666.6666666667</v>
      </c>
      <c r="C11" s="18">
        <f t="shared" si="1"/>
        <v>833333.3333333334</v>
      </c>
      <c r="D11" s="18">
        <f t="shared" si="2"/>
        <v>1250000</v>
      </c>
      <c r="E11" s="18">
        <f t="shared" si="3"/>
        <v>1666666.6666666667</v>
      </c>
      <c r="F11" s="18">
        <f t="shared" si="4"/>
        <v>2083333.3333333335</v>
      </c>
      <c r="G11" s="18">
        <f t="shared" si="5"/>
        <v>2500000</v>
      </c>
      <c r="H11" s="18">
        <f t="shared" si="6"/>
        <v>2916666.666666667</v>
      </c>
      <c r="I11" s="18">
        <f t="shared" si="7"/>
        <v>3333333.3333333335</v>
      </c>
      <c r="J11" s="18">
        <f t="shared" si="8"/>
        <v>3750000</v>
      </c>
      <c r="K11" s="18">
        <f t="shared" si="9"/>
        <v>4166666.666666667</v>
      </c>
      <c r="L11" s="18">
        <f t="shared" si="10"/>
        <v>4583333.333333334</v>
      </c>
      <c r="M11" s="18">
        <f t="shared" si="11"/>
        <v>5000000</v>
      </c>
      <c r="N11" s="21">
        <v>5000000</v>
      </c>
    </row>
    <row r="12" spans="1:14" ht="12.75" hidden="1">
      <c r="A12" s="20" t="s">
        <v>18</v>
      </c>
      <c r="B12" s="17">
        <f t="shared" si="0"/>
        <v>416666.6666666667</v>
      </c>
      <c r="C12" s="18">
        <f t="shared" si="1"/>
        <v>833333.3333333334</v>
      </c>
      <c r="D12" s="18">
        <f t="shared" si="2"/>
        <v>1250000</v>
      </c>
      <c r="E12" s="18">
        <f t="shared" si="3"/>
        <v>1666666.6666666667</v>
      </c>
      <c r="F12" s="18">
        <f t="shared" si="4"/>
        <v>2083333.3333333335</v>
      </c>
      <c r="G12" s="18">
        <f t="shared" si="5"/>
        <v>2500000</v>
      </c>
      <c r="H12" s="18">
        <f t="shared" si="6"/>
        <v>2916666.666666667</v>
      </c>
      <c r="I12" s="18">
        <f t="shared" si="7"/>
        <v>3333333.3333333335</v>
      </c>
      <c r="J12" s="18">
        <f t="shared" si="8"/>
        <v>3750000</v>
      </c>
      <c r="K12" s="18">
        <f t="shared" si="9"/>
        <v>4166666.666666667</v>
      </c>
      <c r="L12" s="18">
        <f t="shared" si="10"/>
        <v>4583333.333333334</v>
      </c>
      <c r="M12" s="18">
        <f t="shared" si="11"/>
        <v>5000000</v>
      </c>
      <c r="N12" s="21">
        <v>5000000</v>
      </c>
    </row>
    <row r="13" spans="1:14" ht="12.75" hidden="1">
      <c r="A13" s="20" t="s">
        <v>19</v>
      </c>
      <c r="B13" s="17">
        <f t="shared" si="0"/>
        <v>28976</v>
      </c>
      <c r="C13" s="18">
        <f t="shared" si="1"/>
        <v>57952</v>
      </c>
      <c r="D13" s="18">
        <f t="shared" si="2"/>
        <v>86928</v>
      </c>
      <c r="E13" s="18">
        <f t="shared" si="3"/>
        <v>115904</v>
      </c>
      <c r="F13" s="18">
        <f t="shared" si="4"/>
        <v>144880</v>
      </c>
      <c r="G13" s="18">
        <f t="shared" si="5"/>
        <v>173856</v>
      </c>
      <c r="H13" s="18">
        <f t="shared" si="6"/>
        <v>202832</v>
      </c>
      <c r="I13" s="18">
        <f t="shared" si="7"/>
        <v>231808</v>
      </c>
      <c r="J13" s="18">
        <f t="shared" si="8"/>
        <v>260784</v>
      </c>
      <c r="K13" s="18">
        <f t="shared" si="9"/>
        <v>289760</v>
      </c>
      <c r="L13" s="18">
        <f t="shared" si="10"/>
        <v>318736</v>
      </c>
      <c r="M13" s="18">
        <f t="shared" si="11"/>
        <v>347712</v>
      </c>
      <c r="N13" s="21">
        <v>347712</v>
      </c>
    </row>
    <row r="14" spans="1:14" ht="12.75" hidden="1">
      <c r="A14" s="20" t="s">
        <v>20</v>
      </c>
      <c r="B14" s="17">
        <f t="shared" si="0"/>
        <v>27101.25</v>
      </c>
      <c r="C14" s="18">
        <f t="shared" si="1"/>
        <v>54202.5</v>
      </c>
      <c r="D14" s="18">
        <f t="shared" si="2"/>
        <v>81303.75</v>
      </c>
      <c r="E14" s="18">
        <f t="shared" si="3"/>
        <v>108405</v>
      </c>
      <c r="F14" s="18">
        <f t="shared" si="4"/>
        <v>135506.25</v>
      </c>
      <c r="G14" s="18">
        <f t="shared" si="5"/>
        <v>162607.5</v>
      </c>
      <c r="H14" s="18">
        <f t="shared" si="6"/>
        <v>189708.75</v>
      </c>
      <c r="I14" s="18">
        <f t="shared" si="7"/>
        <v>216810</v>
      </c>
      <c r="J14" s="18">
        <f t="shared" si="8"/>
        <v>243911.25</v>
      </c>
      <c r="K14" s="18">
        <f t="shared" si="9"/>
        <v>271012.5</v>
      </c>
      <c r="L14" s="18">
        <f t="shared" si="10"/>
        <v>298113.75</v>
      </c>
      <c r="M14" s="18">
        <f t="shared" si="11"/>
        <v>325215</v>
      </c>
      <c r="N14" s="21">
        <v>325215</v>
      </c>
    </row>
    <row r="15" spans="1:14" ht="12.75" hidden="1">
      <c r="A15" s="20" t="s">
        <v>22</v>
      </c>
      <c r="B15" s="17">
        <f t="shared" si="0"/>
        <v>83333.33333333333</v>
      </c>
      <c r="C15" s="18">
        <f t="shared" si="1"/>
        <v>166666.66666666666</v>
      </c>
      <c r="D15" s="18">
        <f t="shared" si="2"/>
        <v>250000</v>
      </c>
      <c r="E15" s="18">
        <f t="shared" si="3"/>
        <v>333333.3333333333</v>
      </c>
      <c r="F15" s="18">
        <f t="shared" si="4"/>
        <v>416666.6666666666</v>
      </c>
      <c r="G15" s="18">
        <f t="shared" si="5"/>
        <v>500000</v>
      </c>
      <c r="H15" s="18">
        <f t="shared" si="6"/>
        <v>583333.3333333333</v>
      </c>
      <c r="I15" s="18">
        <f t="shared" si="7"/>
        <v>666666.6666666666</v>
      </c>
      <c r="J15" s="18">
        <f t="shared" si="8"/>
        <v>750000</v>
      </c>
      <c r="K15" s="18">
        <f t="shared" si="9"/>
        <v>833333.3333333333</v>
      </c>
      <c r="L15" s="18">
        <f t="shared" si="10"/>
        <v>916666.6666666666</v>
      </c>
      <c r="M15" s="18">
        <f t="shared" si="11"/>
        <v>1000000</v>
      </c>
      <c r="N15" s="21">
        <v>1000000</v>
      </c>
    </row>
    <row r="16" spans="1:14" ht="12.75" hidden="1">
      <c r="A16" s="20" t="s">
        <v>24</v>
      </c>
      <c r="B16" s="17">
        <f t="shared" si="0"/>
        <v>221637.5</v>
      </c>
      <c r="C16" s="18">
        <f t="shared" si="1"/>
        <v>443275</v>
      </c>
      <c r="D16" s="18">
        <f t="shared" si="2"/>
        <v>664912.5</v>
      </c>
      <c r="E16" s="18">
        <f t="shared" si="3"/>
        <v>886550</v>
      </c>
      <c r="F16" s="18">
        <f t="shared" si="4"/>
        <v>1108187.5</v>
      </c>
      <c r="G16" s="18">
        <f t="shared" si="5"/>
        <v>1329825</v>
      </c>
      <c r="H16" s="18">
        <f t="shared" si="6"/>
        <v>1551462.5</v>
      </c>
      <c r="I16" s="18">
        <f t="shared" si="7"/>
        <v>1773100</v>
      </c>
      <c r="J16" s="18">
        <f t="shared" si="8"/>
        <v>1994737.5</v>
      </c>
      <c r="K16" s="18">
        <f t="shared" si="9"/>
        <v>2216375</v>
      </c>
      <c r="L16" s="18">
        <f t="shared" si="10"/>
        <v>2438012.5</v>
      </c>
      <c r="M16" s="18">
        <f t="shared" si="11"/>
        <v>2659650</v>
      </c>
      <c r="N16" s="21">
        <v>2659650</v>
      </c>
    </row>
    <row r="17" spans="1:14" ht="12.75" hidden="1">
      <c r="A17" s="20" t="s">
        <v>25</v>
      </c>
      <c r="B17" s="17">
        <f t="shared" si="0"/>
        <v>60833.333333333336</v>
      </c>
      <c r="C17" s="18">
        <f t="shared" si="1"/>
        <v>121666.66666666667</v>
      </c>
      <c r="D17" s="18">
        <f t="shared" si="2"/>
        <v>182500</v>
      </c>
      <c r="E17" s="18">
        <f t="shared" si="3"/>
        <v>243333.33333333334</v>
      </c>
      <c r="F17" s="18">
        <f t="shared" si="4"/>
        <v>304166.6666666667</v>
      </c>
      <c r="G17" s="18">
        <f t="shared" si="5"/>
        <v>365000</v>
      </c>
      <c r="H17" s="18">
        <f t="shared" si="6"/>
        <v>425833.3333333334</v>
      </c>
      <c r="I17" s="18">
        <f t="shared" si="7"/>
        <v>486666.6666666667</v>
      </c>
      <c r="J17" s="18">
        <f t="shared" si="8"/>
        <v>547500</v>
      </c>
      <c r="K17" s="18">
        <f t="shared" si="9"/>
        <v>608333.3333333334</v>
      </c>
      <c r="L17" s="18">
        <f t="shared" si="10"/>
        <v>669166.6666666667</v>
      </c>
      <c r="M17" s="18">
        <f t="shared" si="11"/>
        <v>730000</v>
      </c>
      <c r="N17" s="21">
        <v>730000</v>
      </c>
    </row>
    <row r="18" spans="1:14" ht="12.75" hidden="1">
      <c r="A18" s="20" t="s">
        <v>26</v>
      </c>
      <c r="B18" s="17">
        <f t="shared" si="0"/>
        <v>150000</v>
      </c>
      <c r="C18" s="18">
        <f t="shared" si="1"/>
        <v>300000</v>
      </c>
      <c r="D18" s="18">
        <f t="shared" si="2"/>
        <v>450000</v>
      </c>
      <c r="E18" s="18">
        <f t="shared" si="3"/>
        <v>600000</v>
      </c>
      <c r="F18" s="18">
        <f t="shared" si="4"/>
        <v>750000</v>
      </c>
      <c r="G18" s="18">
        <f t="shared" si="5"/>
        <v>900000</v>
      </c>
      <c r="H18" s="18">
        <f t="shared" si="6"/>
        <v>1050000</v>
      </c>
      <c r="I18" s="18">
        <f t="shared" si="7"/>
        <v>1200000</v>
      </c>
      <c r="J18" s="18">
        <f t="shared" si="8"/>
        <v>1350000</v>
      </c>
      <c r="K18" s="18">
        <f t="shared" si="9"/>
        <v>1500000</v>
      </c>
      <c r="L18" s="18">
        <f t="shared" si="10"/>
        <v>1650000</v>
      </c>
      <c r="M18" s="18">
        <f t="shared" si="11"/>
        <v>1800000</v>
      </c>
      <c r="N18" s="21">
        <v>1800000</v>
      </c>
    </row>
    <row r="19" spans="1:14" ht="12.75" hidden="1">
      <c r="A19" s="20" t="s">
        <v>32</v>
      </c>
      <c r="B19" s="17">
        <f t="shared" si="0"/>
        <v>1937833.3333333333</v>
      </c>
      <c r="C19" s="18">
        <f t="shared" si="1"/>
        <v>3875666.6666666665</v>
      </c>
      <c r="D19" s="18">
        <f t="shared" si="2"/>
        <v>5813500</v>
      </c>
      <c r="E19" s="18">
        <f t="shared" si="3"/>
        <v>7751333.333333333</v>
      </c>
      <c r="F19" s="18">
        <f t="shared" si="4"/>
        <v>9689166.666666666</v>
      </c>
      <c r="G19" s="18">
        <f t="shared" si="5"/>
        <v>11627000</v>
      </c>
      <c r="H19" s="18">
        <f t="shared" si="6"/>
        <v>13564833.333333332</v>
      </c>
      <c r="I19" s="18">
        <f t="shared" si="7"/>
        <v>15502666.666666666</v>
      </c>
      <c r="J19" s="18">
        <f t="shared" si="8"/>
        <v>17440500</v>
      </c>
      <c r="K19" s="18">
        <f t="shared" si="9"/>
        <v>19378333.333333332</v>
      </c>
      <c r="L19" s="18">
        <f t="shared" si="10"/>
        <v>21316166.666666664</v>
      </c>
      <c r="M19" s="18">
        <f t="shared" si="11"/>
        <v>23254000</v>
      </c>
      <c r="N19" s="21">
        <v>23254000</v>
      </c>
    </row>
    <row r="20" spans="1:14" ht="12.75" hidden="1">
      <c r="A20" s="20" t="s">
        <v>33</v>
      </c>
      <c r="B20" s="17">
        <f t="shared" si="0"/>
        <v>695250</v>
      </c>
      <c r="C20" s="18">
        <f t="shared" si="1"/>
        <v>1390500</v>
      </c>
      <c r="D20" s="18">
        <f t="shared" si="2"/>
        <v>2085750</v>
      </c>
      <c r="E20" s="18">
        <f t="shared" si="3"/>
        <v>2781000</v>
      </c>
      <c r="F20" s="18">
        <f t="shared" si="4"/>
        <v>3476250</v>
      </c>
      <c r="G20" s="18">
        <f t="shared" si="5"/>
        <v>4171500</v>
      </c>
      <c r="H20" s="18">
        <f t="shared" si="6"/>
        <v>4866750</v>
      </c>
      <c r="I20" s="18">
        <f t="shared" si="7"/>
        <v>5562000</v>
      </c>
      <c r="J20" s="18">
        <f t="shared" si="8"/>
        <v>6257250</v>
      </c>
      <c r="K20" s="18">
        <f t="shared" si="9"/>
        <v>6952500</v>
      </c>
      <c r="L20" s="18">
        <f t="shared" si="10"/>
        <v>7647750</v>
      </c>
      <c r="M20" s="18">
        <f t="shared" si="11"/>
        <v>8343000</v>
      </c>
      <c r="N20" s="21">
        <v>8343000</v>
      </c>
    </row>
    <row r="21" spans="1:14" ht="13.5" hidden="1" thickBot="1">
      <c r="A21" s="22" t="s">
        <v>28</v>
      </c>
      <c r="B21" s="17">
        <f t="shared" si="0"/>
        <v>29893.333333333332</v>
      </c>
      <c r="C21" s="18">
        <f t="shared" si="1"/>
        <v>59786.666666666664</v>
      </c>
      <c r="D21" s="18">
        <f t="shared" si="2"/>
        <v>89680</v>
      </c>
      <c r="E21" s="18">
        <f t="shared" si="3"/>
        <v>119573.33333333333</v>
      </c>
      <c r="F21" s="18">
        <f t="shared" si="4"/>
        <v>149466.66666666666</v>
      </c>
      <c r="G21" s="18">
        <f t="shared" si="5"/>
        <v>179360</v>
      </c>
      <c r="H21" s="18">
        <f t="shared" si="6"/>
        <v>209253.3333333333</v>
      </c>
      <c r="I21" s="18">
        <f t="shared" si="7"/>
        <v>239146.66666666666</v>
      </c>
      <c r="J21" s="18">
        <f t="shared" si="8"/>
        <v>269040</v>
      </c>
      <c r="K21" s="18">
        <f t="shared" si="9"/>
        <v>298933.3333333333</v>
      </c>
      <c r="L21" s="18">
        <f t="shared" si="10"/>
        <v>328826.6666666666</v>
      </c>
      <c r="M21" s="18">
        <f t="shared" si="11"/>
        <v>358720</v>
      </c>
      <c r="N21" s="23">
        <v>358720</v>
      </c>
    </row>
    <row r="22" spans="1:14" ht="18.75" customHeight="1">
      <c r="A22" s="5" t="s">
        <v>34</v>
      </c>
      <c r="B22" s="49">
        <f aca="true" t="shared" si="12" ref="B22:N22">SUM(B8:B21)</f>
        <v>10068191.416666666</v>
      </c>
      <c r="C22" s="49">
        <f t="shared" si="12"/>
        <v>20136382.833333332</v>
      </c>
      <c r="D22" s="49">
        <f t="shared" si="12"/>
        <v>30204574.25</v>
      </c>
      <c r="E22" s="49">
        <f t="shared" si="12"/>
        <v>40272765.666666664</v>
      </c>
      <c r="F22" s="49">
        <f t="shared" si="12"/>
        <v>50340957.08333332</v>
      </c>
      <c r="G22" s="49">
        <f t="shared" si="12"/>
        <v>60409148.5</v>
      </c>
      <c r="H22" s="49">
        <f t="shared" si="12"/>
        <v>70477339.91666666</v>
      </c>
      <c r="I22" s="49">
        <f t="shared" si="12"/>
        <v>80545531.33333333</v>
      </c>
      <c r="J22" s="49">
        <f t="shared" si="12"/>
        <v>90613722.75</v>
      </c>
      <c r="K22" s="49">
        <f t="shared" si="12"/>
        <v>100681914.16666664</v>
      </c>
      <c r="L22" s="49">
        <f t="shared" si="12"/>
        <v>110750105.58333333</v>
      </c>
      <c r="M22" s="49">
        <f t="shared" si="12"/>
        <v>120818297</v>
      </c>
      <c r="N22" s="49">
        <f t="shared" si="12"/>
        <v>120818297</v>
      </c>
    </row>
    <row r="23" spans="1:14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49" ht="12.75">
      <c r="N49" s="48"/>
    </row>
  </sheetData>
  <mergeCells count="3">
    <mergeCell ref="B2:M2"/>
    <mergeCell ref="B3:M3"/>
    <mergeCell ref="B4:M4"/>
  </mergeCells>
  <printOptions/>
  <pageMargins left="0.37" right="0.23" top="1" bottom="1" header="0.5" footer="0.5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7"/>
  <sheetViews>
    <sheetView tabSelected="1" view="pageBreakPreview" zoomScale="60" workbookViewId="0" topLeftCell="A1">
      <selection activeCell="K30" sqref="K30"/>
    </sheetView>
  </sheetViews>
  <sheetFormatPr defaultColWidth="9.140625" defaultRowHeight="12.75"/>
  <cols>
    <col min="1" max="1" width="19.7109375" style="0" customWidth="1"/>
    <col min="2" max="2" width="11.57421875" style="0" customWidth="1"/>
    <col min="3" max="3" width="10.421875" style="0" customWidth="1"/>
    <col min="4" max="6" width="10.7109375" style="0" customWidth="1"/>
    <col min="7" max="7" width="14.421875" style="0" bestFit="1" customWidth="1"/>
    <col min="8" max="8" width="14.140625" style="0" bestFit="1" customWidth="1"/>
    <col min="9" max="9" width="10.7109375" style="0" customWidth="1"/>
    <col min="10" max="10" width="14.140625" style="0" bestFit="1" customWidth="1"/>
    <col min="11" max="11" width="14.8515625" style="0" bestFit="1" customWidth="1"/>
    <col min="12" max="12" width="14.421875" style="0" bestFit="1" customWidth="1"/>
    <col min="13" max="14" width="15.140625" style="0" bestFit="1" customWidth="1"/>
  </cols>
  <sheetData>
    <row r="2" spans="1:13" ht="12.75">
      <c r="A2" s="1"/>
      <c r="B2" s="54" t="s">
        <v>29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>
      <c r="A3" s="1"/>
      <c r="B3" s="54" t="s">
        <v>30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2.75">
      <c r="A4" s="1"/>
      <c r="B4" s="56" t="s">
        <v>37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ht="13.5" thickBot="1"/>
    <row r="6" spans="1:14" ht="12.75">
      <c r="A6" s="5"/>
      <c r="B6" s="6" t="s">
        <v>0</v>
      </c>
      <c r="C6" s="7" t="s">
        <v>1</v>
      </c>
      <c r="D6" s="8" t="s">
        <v>2</v>
      </c>
      <c r="E6" s="9" t="s">
        <v>3</v>
      </c>
      <c r="F6" s="10" t="s">
        <v>4</v>
      </c>
      <c r="G6" s="8" t="s">
        <v>5</v>
      </c>
      <c r="H6" s="9" t="s">
        <v>6</v>
      </c>
      <c r="I6" s="10" t="s">
        <v>7</v>
      </c>
      <c r="J6" s="8" t="s">
        <v>8</v>
      </c>
      <c r="K6" s="9" t="s">
        <v>9</v>
      </c>
      <c r="L6" s="10" t="s">
        <v>10</v>
      </c>
      <c r="M6" s="11" t="s">
        <v>11</v>
      </c>
      <c r="N6" s="9" t="s">
        <v>12</v>
      </c>
    </row>
    <row r="7" spans="1:14" ht="15" customHeight="1" thickBot="1">
      <c r="A7" s="12" t="s">
        <v>31</v>
      </c>
      <c r="B7" s="13" t="s">
        <v>13</v>
      </c>
      <c r="C7" s="13" t="s">
        <v>13</v>
      </c>
      <c r="D7" s="13" t="s">
        <v>13</v>
      </c>
      <c r="E7" s="13" t="s">
        <v>13</v>
      </c>
      <c r="F7" s="13" t="s">
        <v>13</v>
      </c>
      <c r="G7" s="13" t="s">
        <v>13</v>
      </c>
      <c r="H7" s="14" t="s">
        <v>35</v>
      </c>
      <c r="I7" s="14" t="s">
        <v>35</v>
      </c>
      <c r="J7" s="14" t="s">
        <v>35</v>
      </c>
      <c r="K7" s="14" t="s">
        <v>35</v>
      </c>
      <c r="L7" s="14" t="s">
        <v>35</v>
      </c>
      <c r="M7" s="14" t="s">
        <v>35</v>
      </c>
      <c r="N7" s="15" t="s">
        <v>36</v>
      </c>
    </row>
    <row r="8" spans="1:14" ht="12.75">
      <c r="A8" s="50" t="s">
        <v>14</v>
      </c>
      <c r="B8" s="25">
        <v>1829166.6666666667</v>
      </c>
      <c r="C8" s="26">
        <v>3658333.3333333335</v>
      </c>
      <c r="D8" s="26">
        <v>5487500</v>
      </c>
      <c r="E8" s="26">
        <v>7316666.666666667</v>
      </c>
      <c r="F8" s="26">
        <v>9145833.333333334</v>
      </c>
      <c r="G8" s="26">
        <v>10975000</v>
      </c>
      <c r="H8" s="26">
        <v>12804166.666666668</v>
      </c>
      <c r="I8" s="26">
        <v>14633333.333333334</v>
      </c>
      <c r="J8" s="26">
        <v>16462500</v>
      </c>
      <c r="K8" s="26">
        <v>18291666.666666668</v>
      </c>
      <c r="L8" s="26">
        <v>20120833.333333336</v>
      </c>
      <c r="M8" s="26">
        <v>21950000</v>
      </c>
      <c r="N8" s="27">
        <v>21950000</v>
      </c>
    </row>
    <row r="9" spans="1:14" ht="25.5">
      <c r="A9" s="34" t="s">
        <v>15</v>
      </c>
      <c r="B9" s="28">
        <v>2341953.9166666665</v>
      </c>
      <c r="C9" s="29">
        <v>4683907.833333333</v>
      </c>
      <c r="D9" s="29">
        <v>7025861.75</v>
      </c>
      <c r="E9" s="29">
        <v>9367815.666666666</v>
      </c>
      <c r="F9" s="29">
        <v>11709769.583333332</v>
      </c>
      <c r="G9" s="29">
        <v>14051723.5</v>
      </c>
      <c r="H9" s="29">
        <v>16393677.416666666</v>
      </c>
      <c r="I9" s="29">
        <v>18735631.333333332</v>
      </c>
      <c r="J9" s="29">
        <v>21077585.25</v>
      </c>
      <c r="K9" s="29">
        <v>23419539.166666664</v>
      </c>
      <c r="L9" s="29">
        <v>25761493.083333332</v>
      </c>
      <c r="M9" s="29">
        <v>28103447</v>
      </c>
      <c r="N9" s="30">
        <v>28103447</v>
      </c>
    </row>
    <row r="10" spans="1:14" ht="25.5">
      <c r="A10" s="34" t="s">
        <v>16</v>
      </c>
      <c r="B10" s="28">
        <v>744297.5</v>
      </c>
      <c r="C10" s="29">
        <v>1488595</v>
      </c>
      <c r="D10" s="29">
        <v>2232892.5</v>
      </c>
      <c r="E10" s="29">
        <v>2977190</v>
      </c>
      <c r="F10" s="29">
        <v>3721487.5</v>
      </c>
      <c r="G10" s="29">
        <v>4465785</v>
      </c>
      <c r="H10" s="29">
        <v>5210082.5</v>
      </c>
      <c r="I10" s="29">
        <v>5954380</v>
      </c>
      <c r="J10" s="29">
        <v>6698677.5</v>
      </c>
      <c r="K10" s="29">
        <v>7442975</v>
      </c>
      <c r="L10" s="29">
        <v>8187272.5</v>
      </c>
      <c r="M10" s="29">
        <v>8931570</v>
      </c>
      <c r="N10" s="30">
        <v>8931570</v>
      </c>
    </row>
    <row r="11" spans="1:14" ht="25.5">
      <c r="A11" s="34" t="s">
        <v>17</v>
      </c>
      <c r="B11" s="28">
        <v>344113.0833333333</v>
      </c>
      <c r="C11" s="29">
        <v>688226.1666666666</v>
      </c>
      <c r="D11" s="29">
        <v>1032339.25</v>
      </c>
      <c r="E11" s="29">
        <v>1376452.3333333333</v>
      </c>
      <c r="F11" s="29">
        <v>1720565.4166666665</v>
      </c>
      <c r="G11" s="29">
        <v>2064678.5</v>
      </c>
      <c r="H11" s="29">
        <v>2408791.583333333</v>
      </c>
      <c r="I11" s="29">
        <v>2752904.6666666665</v>
      </c>
      <c r="J11" s="29">
        <v>3097017.75</v>
      </c>
      <c r="K11" s="29">
        <v>3441130.833333333</v>
      </c>
      <c r="L11" s="29">
        <v>3785243.9166666665</v>
      </c>
      <c r="M11" s="29">
        <v>4129357</v>
      </c>
      <c r="N11" s="30">
        <v>4129357</v>
      </c>
    </row>
    <row r="12" spans="1:14" ht="25.5">
      <c r="A12" s="34" t="s">
        <v>18</v>
      </c>
      <c r="B12" s="28">
        <v>348305.8333333333</v>
      </c>
      <c r="C12" s="29">
        <v>696611.6666666666</v>
      </c>
      <c r="D12" s="29">
        <v>1044917.5</v>
      </c>
      <c r="E12" s="29">
        <v>1393223.3333333333</v>
      </c>
      <c r="F12" s="29">
        <v>1741529.1666666665</v>
      </c>
      <c r="G12" s="29">
        <v>2089835</v>
      </c>
      <c r="H12" s="29">
        <v>2438140.833333333</v>
      </c>
      <c r="I12" s="29">
        <v>2786446.6666666665</v>
      </c>
      <c r="J12" s="29">
        <v>3134752.5</v>
      </c>
      <c r="K12" s="29">
        <v>3483058.333333333</v>
      </c>
      <c r="L12" s="29">
        <v>3831364.1666666665</v>
      </c>
      <c r="M12" s="29">
        <v>4179670</v>
      </c>
      <c r="N12" s="30">
        <v>4179670</v>
      </c>
    </row>
    <row r="13" spans="1:14" ht="25.5">
      <c r="A13" s="34" t="s">
        <v>19</v>
      </c>
      <c r="B13" s="28">
        <v>28026.666666666668</v>
      </c>
      <c r="C13" s="29">
        <v>56053.333333333336</v>
      </c>
      <c r="D13" s="29">
        <v>84080</v>
      </c>
      <c r="E13" s="29">
        <v>112106.66666666667</v>
      </c>
      <c r="F13" s="29">
        <v>140133.33333333334</v>
      </c>
      <c r="G13" s="29">
        <v>168160</v>
      </c>
      <c r="H13" s="29">
        <v>196186.6666666667</v>
      </c>
      <c r="I13" s="29">
        <v>224213.33333333334</v>
      </c>
      <c r="J13" s="29">
        <v>252240</v>
      </c>
      <c r="K13" s="29">
        <v>280266.6666666667</v>
      </c>
      <c r="L13" s="29">
        <v>308293.3333333334</v>
      </c>
      <c r="M13" s="29">
        <v>336320</v>
      </c>
      <c r="N13" s="30">
        <v>336320</v>
      </c>
    </row>
    <row r="14" spans="1:14" ht="27" customHeight="1">
      <c r="A14" s="34" t="s">
        <v>20</v>
      </c>
      <c r="B14" s="28">
        <v>26211.666666666668</v>
      </c>
      <c r="C14" s="29">
        <v>52423.333333333336</v>
      </c>
      <c r="D14" s="29">
        <v>78635</v>
      </c>
      <c r="E14" s="29">
        <v>104846.66666666667</v>
      </c>
      <c r="F14" s="29">
        <v>131058.33333333334</v>
      </c>
      <c r="G14" s="29">
        <v>157270</v>
      </c>
      <c r="H14" s="29">
        <v>183481.6666666667</v>
      </c>
      <c r="I14" s="29">
        <v>209693.33333333334</v>
      </c>
      <c r="J14" s="29">
        <v>235905</v>
      </c>
      <c r="K14" s="29">
        <v>262116.6666666667</v>
      </c>
      <c r="L14" s="29">
        <v>288328.3333333334</v>
      </c>
      <c r="M14" s="29">
        <v>314540</v>
      </c>
      <c r="N14" s="30">
        <v>314540</v>
      </c>
    </row>
    <row r="15" spans="1:14" ht="27" customHeight="1">
      <c r="A15" s="34" t="s">
        <v>21</v>
      </c>
      <c r="B15" s="28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v>0</v>
      </c>
    </row>
    <row r="16" spans="1:14" ht="30.75" customHeight="1">
      <c r="A16" s="34" t="s">
        <v>22</v>
      </c>
      <c r="B16" s="28">
        <v>43750</v>
      </c>
      <c r="C16" s="29">
        <v>87500</v>
      </c>
      <c r="D16" s="29">
        <v>131250</v>
      </c>
      <c r="E16" s="29">
        <v>175000</v>
      </c>
      <c r="F16" s="29">
        <v>218750</v>
      </c>
      <c r="G16" s="29">
        <v>262500</v>
      </c>
      <c r="H16" s="29">
        <v>306250</v>
      </c>
      <c r="I16" s="29">
        <v>350000</v>
      </c>
      <c r="J16" s="29">
        <v>393750</v>
      </c>
      <c r="K16" s="29">
        <v>437500</v>
      </c>
      <c r="L16" s="29">
        <v>481250</v>
      </c>
      <c r="M16" s="29">
        <v>525000</v>
      </c>
      <c r="N16" s="30">
        <v>525000</v>
      </c>
    </row>
    <row r="17" spans="1:14" ht="18" customHeight="1">
      <c r="A17" s="34" t="s">
        <v>23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0">
        <v>0</v>
      </c>
    </row>
    <row r="18" spans="1:14" ht="12.75">
      <c r="A18" s="34" t="s">
        <v>24</v>
      </c>
      <c r="B18" s="28">
        <v>212541.66666666666</v>
      </c>
      <c r="C18" s="29">
        <v>425083.3333333333</v>
      </c>
      <c r="D18" s="29">
        <v>637625</v>
      </c>
      <c r="E18" s="29">
        <v>850166.6666666666</v>
      </c>
      <c r="F18" s="29">
        <v>1062708.3333333333</v>
      </c>
      <c r="G18" s="29">
        <v>1275250</v>
      </c>
      <c r="H18" s="29">
        <v>1487791.6666666665</v>
      </c>
      <c r="I18" s="29">
        <v>1700333.3333333333</v>
      </c>
      <c r="J18" s="29">
        <v>1912875</v>
      </c>
      <c r="K18" s="29">
        <v>2125416.6666666665</v>
      </c>
      <c r="L18" s="29">
        <v>2337958.333333333</v>
      </c>
      <c r="M18" s="29">
        <v>2550500</v>
      </c>
      <c r="N18" s="30">
        <v>2550500</v>
      </c>
    </row>
    <row r="19" spans="1:14" ht="16.5" customHeight="1">
      <c r="A19" s="34" t="s">
        <v>25</v>
      </c>
      <c r="B19" s="28">
        <v>69201.66666666667</v>
      </c>
      <c r="C19" s="29">
        <v>138403.33333333334</v>
      </c>
      <c r="D19" s="29">
        <v>207605</v>
      </c>
      <c r="E19" s="29">
        <v>276806.6666666667</v>
      </c>
      <c r="F19" s="29">
        <v>346008.3333333334</v>
      </c>
      <c r="G19" s="29">
        <v>415210</v>
      </c>
      <c r="H19" s="29">
        <v>484411.6666666667</v>
      </c>
      <c r="I19" s="29">
        <v>553613.3333333334</v>
      </c>
      <c r="J19" s="29">
        <v>622815</v>
      </c>
      <c r="K19" s="29">
        <v>692016.6666666667</v>
      </c>
      <c r="L19" s="29">
        <v>761218.3333333334</v>
      </c>
      <c r="M19" s="29">
        <v>830420</v>
      </c>
      <c r="N19" s="30">
        <v>830420</v>
      </c>
    </row>
    <row r="20" spans="1:14" ht="25.5">
      <c r="A20" s="34" t="s">
        <v>26</v>
      </c>
      <c r="B20" s="28">
        <v>129166.66666666667</v>
      </c>
      <c r="C20" s="29">
        <v>258333.33333333334</v>
      </c>
      <c r="D20" s="29">
        <v>387500</v>
      </c>
      <c r="E20" s="29">
        <v>516666.6666666667</v>
      </c>
      <c r="F20" s="29">
        <v>645833.3333333334</v>
      </c>
      <c r="G20" s="29">
        <v>775000</v>
      </c>
      <c r="H20" s="29">
        <v>904166.6666666667</v>
      </c>
      <c r="I20" s="29">
        <v>1033333.3333333334</v>
      </c>
      <c r="J20" s="29">
        <v>1162500</v>
      </c>
      <c r="K20" s="29">
        <v>1291666.6666666667</v>
      </c>
      <c r="L20" s="29">
        <v>1420833.3333333335</v>
      </c>
      <c r="M20" s="29">
        <v>1550000</v>
      </c>
      <c r="N20" s="30">
        <v>1550000</v>
      </c>
    </row>
    <row r="21" spans="1:14" ht="12.75">
      <c r="A21" s="34" t="s">
        <v>32</v>
      </c>
      <c r="B21" s="28">
        <v>5829900</v>
      </c>
      <c r="C21" s="29"/>
      <c r="D21" s="29"/>
      <c r="E21" s="29"/>
      <c r="F21" s="29">
        <v>11436325</v>
      </c>
      <c r="G21" s="29"/>
      <c r="H21" s="29"/>
      <c r="I21" s="29">
        <v>18724000</v>
      </c>
      <c r="J21" s="29"/>
      <c r="K21" s="29"/>
      <c r="L21" s="29"/>
      <c r="M21" s="29"/>
      <c r="N21" s="30">
        <v>18724000</v>
      </c>
    </row>
    <row r="22" spans="1:14" ht="12.75">
      <c r="A22" s="34" t="s">
        <v>33</v>
      </c>
      <c r="B22" s="28">
        <v>404083.3333333333</v>
      </c>
      <c r="C22" s="29">
        <v>808166.6666666666</v>
      </c>
      <c r="D22" s="29">
        <v>1212250</v>
      </c>
      <c r="E22" s="29">
        <v>1616333.3333333333</v>
      </c>
      <c r="F22" s="29">
        <v>2020416.6666666665</v>
      </c>
      <c r="G22" s="29">
        <v>2424500</v>
      </c>
      <c r="H22" s="29">
        <v>2828583.333333333</v>
      </c>
      <c r="I22" s="29">
        <v>3232666.6666666665</v>
      </c>
      <c r="J22" s="29">
        <v>3636750</v>
      </c>
      <c r="K22" s="29">
        <v>4040833.333333333</v>
      </c>
      <c r="L22" s="29">
        <v>4444916.666666666</v>
      </c>
      <c r="M22" s="29">
        <v>4849000</v>
      </c>
      <c r="N22" s="30">
        <v>4849000</v>
      </c>
    </row>
    <row r="23" spans="1:14" ht="38.25">
      <c r="A23" s="35" t="s">
        <v>27</v>
      </c>
      <c r="B23" s="28">
        <v>3000000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>
        <v>3000000</v>
      </c>
    </row>
    <row r="24" spans="1:14" ht="13.5" thickBot="1">
      <c r="A24" s="36" t="s">
        <v>28</v>
      </c>
      <c r="B24" s="31">
        <v>8520</v>
      </c>
      <c r="C24" s="32">
        <v>17040</v>
      </c>
      <c r="D24" s="32">
        <v>25560</v>
      </c>
      <c r="E24" s="32">
        <v>34080</v>
      </c>
      <c r="F24" s="32">
        <v>42600</v>
      </c>
      <c r="G24" s="32">
        <v>51120</v>
      </c>
      <c r="H24" s="32">
        <v>59640</v>
      </c>
      <c r="I24" s="32">
        <v>68160</v>
      </c>
      <c r="J24" s="32">
        <v>76680</v>
      </c>
      <c r="K24" s="32">
        <v>85200</v>
      </c>
      <c r="L24" s="32">
        <v>93720</v>
      </c>
      <c r="M24" s="32">
        <v>102240</v>
      </c>
      <c r="N24" s="33">
        <v>102240</v>
      </c>
    </row>
    <row r="25" spans="1:14" ht="24.75" customHeight="1">
      <c r="A25" s="51" t="s">
        <v>34</v>
      </c>
      <c r="B25" s="24">
        <f>'Rev by Source(Graph)'!B22</f>
        <v>10068191.416666666</v>
      </c>
      <c r="C25" s="24">
        <f>'Rev by Source(Graph)'!C22</f>
        <v>20136382.833333332</v>
      </c>
      <c r="D25" s="24">
        <f>'Rev by Source(Graph)'!D22</f>
        <v>30204574.25</v>
      </c>
      <c r="E25" s="24">
        <f>'Rev by Source(Graph)'!E22</f>
        <v>40272765.666666664</v>
      </c>
      <c r="F25" s="24">
        <f>'Rev by Source(Graph)'!F22</f>
        <v>50340957.08333332</v>
      </c>
      <c r="G25" s="24">
        <f>'Rev by Source(Graph)'!G22</f>
        <v>60409148.5</v>
      </c>
      <c r="H25" s="24">
        <f>'Rev by Source(Graph)'!H22</f>
        <v>70477339.91666666</v>
      </c>
      <c r="I25" s="24">
        <f>'Rev by Source(Graph)'!I22</f>
        <v>80545531.33333333</v>
      </c>
      <c r="J25" s="24">
        <f>'Rev by Source(Graph)'!J22</f>
        <v>90613722.75</v>
      </c>
      <c r="K25" s="24">
        <f>'Rev by Source(Graph)'!K22</f>
        <v>100681914.16666664</v>
      </c>
      <c r="L25" s="24">
        <f>'Rev by Source(Graph)'!L22</f>
        <v>110750105.58333333</v>
      </c>
      <c r="M25" s="24">
        <f>'Rev by Source(Graph)'!M22</f>
        <v>120818297</v>
      </c>
      <c r="N25" s="24">
        <f>'Rev by Source(Graph)'!N22</f>
        <v>120818297</v>
      </c>
    </row>
    <row r="26" spans="1:14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47" ht="12.75">
      <c r="N47" s="52"/>
    </row>
  </sheetData>
  <mergeCells count="3">
    <mergeCell ref="B2:M2"/>
    <mergeCell ref="B3:M3"/>
    <mergeCell ref="B4:M4"/>
  </mergeCells>
  <printOptions/>
  <pageMargins left="0.75" right="0.59" top="0.68" bottom="0.79" header="0.5" footer="0.5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BELA-BELA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Dewald</dc:creator>
  <cp:keywords/>
  <dc:description/>
  <cp:lastModifiedBy>Mxolisi</cp:lastModifiedBy>
  <cp:lastPrinted>2008-08-07T06:21:42Z</cp:lastPrinted>
  <dcterms:created xsi:type="dcterms:W3CDTF">2007-06-13T06:04:51Z</dcterms:created>
  <dcterms:modified xsi:type="dcterms:W3CDTF">2008-08-07T06:23:05Z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